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086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<sst xmlns="http://schemas.openxmlformats.org/spreadsheetml/2006/main" count="156" uniqueCount="155">
  <si>
    <t>(тыс. рублей)</t>
  </si>
  <si>
    <t>Код доходов, код расходов</t>
  </si>
  <si>
    <t>Наименование показателей</t>
  </si>
  <si>
    <t>ДОХОДЫ БЮДЖЕТА -ВСЕГО:</t>
  </si>
  <si>
    <t>в том числе:</t>
  </si>
  <si>
    <t>000 1 00 00000 00 0000 000</t>
  </si>
  <si>
    <t>Налоговые  и неналоговые доходы</t>
  </si>
  <si>
    <t>000 1 01 00000 00 0000 000</t>
  </si>
  <si>
    <t>Налог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</si>
  <si>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</si>
  <si>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</si>
  <si>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</si>
  <si>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</si>
  <si>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</si>
  <si>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</si>
  <si>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</si>
  <si>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</si>
  <si>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</si>
  <si>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</si>
  <si>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</si>
  <si>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</si>
  <si>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000 1 11 05000 00 0000 120</t>
  </si>
  <si>
    <t>Доходы,  получаемые в виде арендной либо иной платы за передачу в возмездное пользование государственного и муниципального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</si>
  <si>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</si>
  <si>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</si>
  <si>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</si>
  <si>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</si>
  <si>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 xml:space="preserve">000 1 13 00000 00 0000 000 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</si>
  <si>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</si>
  <si>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</si>
  <si>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</si>
  <si>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</si>
  <si>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</si>
  <si>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</si>
  <si>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</si>
  <si>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</si>
  <si>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</si>
  <si>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РАСХОДЫ БЮДЖЕТА-ВСЕГО:</t>
  </si>
  <si>
    <t>000 0100 0000000 000 000</t>
  </si>
  <si>
    <t>Общегосударственные вопросы-всего:</t>
  </si>
  <si>
    <t>000 0102 0000000 000 000</t>
  </si>
  <si>
    <t>Функционирование высшего должностного лица субъекта Российской Федерации и муниципального образования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</si>
  <si>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</si>
  <si>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</si>
  <si>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000 0104 0000000 000 000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</si>
  <si>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</si>
  <si>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000 0105 0000000 000 000</t>
  </si>
  <si>
    <t>Судебная система</t>
  </si>
  <si>
    <t>000 0106 0000000 000 000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</si>
  <si>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</si>
  <si>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000 0113 0000000 000 000</t>
  </si>
  <si>
    <t>Другие  общегосударственные вопросы</t>
  </si>
  <si>
    <t>000 0400 0000000 000 000</t>
  </si>
  <si>
    <t>Национальная экономика-всего:</t>
  </si>
  <si>
    <t>000 0412 0000000 000 000</t>
  </si>
  <si>
    <t>Другие вопросы в области национальной экономики</t>
  </si>
  <si>
    <t>000 0700 0000000 000 000</t>
  </si>
  <si>
    <t>Образование-всего</t>
  </si>
  <si>
    <t>000 0701 0000000 000 000</t>
  </si>
  <si>
    <t>Дошкольное образование</t>
  </si>
  <si>
    <t>000 0702 0000000 000 000</t>
  </si>
  <si>
    <t>Общее образование</t>
  </si>
  <si>
    <t>000 0707 0000000 000 000</t>
  </si>
  <si>
    <t>Молодежная политика и оздоровление детей</t>
  </si>
  <si>
    <t>000 0709 0000000 000 000</t>
  </si>
  <si>
    <t>Другие вопросы в области образования</t>
  </si>
  <si>
    <t>000 0800 0000000 000 000</t>
  </si>
  <si>
    <t>Культура, кинематография-всего:</t>
  </si>
  <si>
    <t>000 0801 0000000 000 000</t>
  </si>
  <si>
    <t>Культура</t>
  </si>
  <si>
    <t>000 0804 0000000 000 000</t>
  </si>
  <si>
    <t>Другие вопросы в области культуры, кинематографии</t>
  </si>
  <si>
    <t>000 1000 0000000 000 000</t>
  </si>
  <si>
    <t>Социальная политика-всего:</t>
  </si>
  <si>
    <t>000 1001 0000000 000 000</t>
  </si>
  <si>
    <t>Пенсионное обеспечение</t>
  </si>
  <si>
    <t>000 1004 0000000 000 000</t>
  </si>
  <si>
    <t>Охрана семьи и детства</t>
  </si>
  <si>
    <t>000 1100 0000000 000 000</t>
  </si>
  <si>
    <t>Физическая культура и спорт-всего:</t>
  </si>
  <si>
    <t>000 1200 0000000 000 000</t>
  </si>
  <si>
    <t>Средства массовой информации-всего:</t>
  </si>
  <si>
    <t>000 1202 0000000 000 000</t>
  </si>
  <si>
    <t>Периодическая печать и издательства</t>
  </si>
  <si>
    <t>Результат исполнения бюджета (дефицит "-", профицит "+")</t>
  </si>
  <si>
    <t>Налог, взимаемый в связи с применением патентной системы налогообложения</t>
  </si>
  <si>
    <t>000 0408 0000000 000 000</t>
  </si>
  <si>
    <t>000 0705 0000000 000 000</t>
  </si>
  <si>
    <t>Профессиональная подготовка, переподготовка и повышение квалификации</t>
  </si>
  <si>
    <t>Транспорт</t>
  </si>
  <si>
    <t>000 0500 0000000 000 000</t>
  </si>
  <si>
    <t>000 0505 0000000 000 000</t>
  </si>
  <si>
    <t>Другие вопросы в области жилищно-коммунального хозяйства</t>
  </si>
  <si>
    <t>Жилищно-коммунальное хозяйство-всего</t>
  </si>
  <si>
    <t>Акцизы</t>
  </si>
  <si>
    <t>000 1 03 00000 00 0000 000</t>
  </si>
  <si>
    <t>000 0405 0000000 000 000</t>
  </si>
  <si>
    <t>Сельское хозяйство и рыболовство</t>
  </si>
  <si>
    <t>000 0409 0000000 000 000</t>
  </si>
  <si>
    <t>Дорожное хозяйство</t>
  </si>
  <si>
    <t>000 0501 0000000 000 000</t>
  </si>
  <si>
    <t>Жилищное хозяйство</t>
  </si>
  <si>
    <t>000 0502 0000000 000 000</t>
  </si>
  <si>
    <t>Коммунальное хозяйство</t>
  </si>
  <si>
    <t>000 0503 0000000 000 000</t>
  </si>
  <si>
    <t>Благоустройство</t>
  </si>
  <si>
    <t>000 0703 0000000 000 000</t>
  </si>
  <si>
    <t>Дополнительное образование</t>
  </si>
  <si>
    <t>000 1006 0000000 000 000</t>
  </si>
  <si>
    <t>Другие вопросы в области социальной политики</t>
  </si>
  <si>
    <t>000 0000 0000000 000 000</t>
  </si>
  <si>
    <t>000 1 11 01000 00 0000 120</t>
  </si>
  <si>
    <t>000 1003 0000000 000 000</t>
  </si>
  <si>
    <t>Социальное обеспечение населения</t>
  </si>
  <si>
    <t>000 1102 0000000 000 000</t>
  </si>
  <si>
    <t>Массовый спорт</t>
  </si>
  <si>
    <t>000 0111 0000000 000 000</t>
  </si>
  <si>
    <t>000 106 00000 00 0000 000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</si>
  <si>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</si>
  <si>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</si>
  <si>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</si>
  <si>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</si>
  <si>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</si>
  <si>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000 1 13 01000 00 0000 130</t>
  </si>
  <si>
    <t>в 1,3 раза</t>
  </si>
  <si>
    <t>000 1 17 00000 00 0000 000</t>
  </si>
  <si>
    <t>Прочие неналоговые доходы</t>
  </si>
  <si>
    <t>Резервный фонд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</si>
  <si>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</si>
  <si>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</si>
  <si>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000 1 05 01000 00 0000 110</t>
  </si>
  <si>
    <t>Налог, взимаемый в связи с применением упрощенной системы налогообложения</t>
  </si>
  <si>
    <t>000 1 05 03000 01 0000 110</t>
  </si>
  <si>
    <t>000 1 05 04000 02 0000 110</t>
  </si>
  <si>
    <t>000 1 08 03000 01 0000 110</t>
  </si>
  <si>
    <t>000 1 08 07000 01 0000 110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</si>
  <si>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</si>
  <si>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совершение прочих юридически значимых действий</t>
  </si>
  <si>
    <t>Доходы от оказания платных услуг ( работ)</t>
  </si>
  <si>
    <t xml:space="preserve">000 1 13 02000 00 0000 130 </t>
  </si>
  <si>
    <t>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</si>
  <si>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</si>
  <si>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</si>
  <si>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000 0107 0000000 000 000</t>
  </si>
  <si>
    <t>Обеспечение проведения выборов и референдумов</t>
  </si>
  <si>
    <t>000 0200 0000000 000 000</t>
  </si>
  <si>
    <t>000 0203 0000000 000 000</t>
  </si>
  <si>
    <t>Национальная оборона</t>
  </si>
  <si>
    <t>Мобилизационная и вневойсковая подготовка</t>
  </si>
  <si>
    <t>000 0900 0000000 000 000</t>
  </si>
  <si>
    <t>000 0909 0000000 000 000</t>
  </si>
  <si>
    <t>Уточненный бюджет 2022 года</t>
  </si>
  <si>
    <t>Ожидаемое исполнение за 2022 год</t>
  </si>
  <si>
    <t>Оценка  ожидаемого исполнения бюджета Пограничного муниципального округа  за 2022 год</t>
  </si>
  <si>
    <t>% исполнения к уточненному бюджету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</si>
</sst>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#.00"/>
  </numFmts>
  <fonts count="48"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justify" wrapText="1"/>
    </xf>
    <xf numFmtId="49" fontId="7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4" fillId="0" borderId="10" xfId="0" applyFont="1" applyBorder="1" applyAlignment="1">
      <alignment horizontal="justify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center" wrapText="1"/>
    </xf>
    <xf numFmtId="174" fontId="1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 wrapText="1"/>
    </xf>
    <xf numFmtId="174" fontId="4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174" fontId="4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/>
    </xf>
    <xf numFmtId="174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justify"/>
    </xf>
    <xf numFmtId="4" fontId="1" fillId="33" borderId="10" xfId="0" applyNumberFormat="1" applyFont="1" applyFill="1" applyBorder="1" applyAlignment="1">
      <alignment horizontal="center" wrapText="1"/>
    </xf>
    <xf numFmtId="174" fontId="4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1" fontId="1" fillId="0" borderId="10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" fillId="0" borderId="11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/>
    </xf>
    <xf numFmtId="174" fontId="47" fillId="33" borderId="10" xfId="0" applyNumberFormat="1" applyFont="1" applyFill="1" applyBorder="1" applyAlignment="1">
      <alignment horizontal="center" wrapText="1"/>
    </xf>
    <xf numFmtId="174" fontId="47" fillId="0" borderId="10" xfId="0" applyNumberFormat="1" applyFont="1" applyFill="1" applyBorder="1" applyAlignment="1">
      <alignment horizontal="center" wrapText="1"/>
    </xf>
    <xf numFmtId="174" fontId="47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47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3"/>
  <sheetViews>
    <sheetView tabSelected="1" workbookViewId="0" topLeftCell="A1">
      <selection activeCell="G38" sqref="G38"/>
    </sheetView>
  </sheetViews>
  <sheetFormatPr defaultColWidth="11.57421875" defaultRowHeight="12.75"/>
  <cols>
    <col min="1" max="1" width="23.8515625" style="1" customWidth="1"/>
    <col min="2" max="2" width="45.8515625" style="2" customWidth="1"/>
    <col min="3" max="3" width="12.8515625" style="35" customWidth="1"/>
    <col min="4" max="4" width="12.7109375" style="3" customWidth="1"/>
    <col min="5" max="5" width="11.00390625" style="39" customWidth="1"/>
    <col min="6" max="6" width="11.57421875" style="4" hidden="1" customWidth="1"/>
    <col min="7" max="14" width="11.57421875" style="4" customWidth="1"/>
  </cols>
  <sheetData>
    <row r="3" spans="1:5" ht="16.5">
      <c r="A3" s="75" t="s">
        <v>153</v>
      </c>
      <c r="B3" s="75"/>
      <c r="C3" s="75"/>
      <c r="D3" s="75"/>
      <c r="E3" s="75"/>
    </row>
    <row r="4" spans="1:5" ht="7.5" customHeight="1">
      <c r="A4" s="76"/>
      <c r="B4" s="76"/>
      <c r="C4" s="76"/>
      <c r="D4" s="76"/>
      <c r="E4" s="76"/>
    </row>
    <row r="5" ht="7.5" customHeight="1"/>
    <row r="6" spans="4:5" ht="16.5" customHeight="1">
      <c r="D6" s="77" t="s">
        <v>0</v>
      </c>
      <c r="E6" s="77"/>
    </row>
    <row r="7" spans="1:5" ht="74.25" customHeight="1">
      <c r="A7" s="5" t="s">
        <v>1</v>
      </c>
      <c r="B7" s="6" t="s">
        <v>2</v>
      </c>
      <c r="C7" s="54" t="s">
        <v>151</v>
      </c>
      <c r="D7" s="55" t="s">
        <v>152</v>
      </c>
      <c r="E7" s="56" t="s">
        <v>154</v>
      </c>
    </row>
    <row r="8" spans="1:6" ht="19.5" customHeight="1">
      <c r="A8" s="7"/>
      <c r="B8" s="8" t="s">
        <v>3</v>
      </c>
      <c r="C8" s="36">
        <f>C10+C39</f>
        <v>944178.46</v>
      </c>
      <c r="D8" s="36">
        <f>D10+D39</f>
        <v>927095.48</v>
      </c>
      <c r="E8" s="40">
        <f>D8/C8*100</f>
        <v>98.19070432934892</v>
      </c>
      <c r="F8" s="63">
        <f>C8-D8</f>
        <v>17082.97999999998</v>
      </c>
    </row>
    <row r="9" spans="1:6" ht="19.5" customHeight="1">
      <c r="A9" s="7"/>
      <c r="B9" s="8" t="s">
        <v>4</v>
      </c>
      <c r="C9" s="36"/>
      <c r="D9" s="36"/>
      <c r="E9" s="40"/>
      <c r="F9" s="62">
        <f aca="true" t="shared" si="0" ref="F9:F40">C9-D9</f>
        <v>0</v>
      </c>
    </row>
    <row r="10" spans="1:14" s="12" customFormat="1" ht="15.75" customHeight="1">
      <c r="A10" s="9" t="s">
        <v>5</v>
      </c>
      <c r="B10" s="10" t="s">
        <v>6</v>
      </c>
      <c r="C10" s="32">
        <f>SUM(C11,C13,C15,C20,C23,C26,C29,C31,C34,C37,C38)</f>
        <v>381391.04</v>
      </c>
      <c r="D10" s="32">
        <f>SUM(D11,D13,D15,D20,D23,D26,D29,D31,D34,D37,D38)</f>
        <v>381391.04</v>
      </c>
      <c r="E10" s="40">
        <f>D10/C10*100</f>
        <v>100</v>
      </c>
      <c r="F10" s="63">
        <f t="shared" si="0"/>
        <v>0</v>
      </c>
      <c r="G10" s="11"/>
      <c r="H10" s="11"/>
      <c r="I10" s="11"/>
      <c r="J10" s="11"/>
      <c r="K10" s="11"/>
      <c r="L10" s="11"/>
      <c r="M10" s="11"/>
      <c r="N10" s="11"/>
    </row>
    <row r="11" spans="1:14" s="15" customFormat="1" ht="16.5" customHeight="1">
      <c r="A11" s="9" t="s">
        <v>7</v>
      </c>
      <c r="B11" s="13" t="s">
        <v>8</v>
      </c>
      <c r="C11" s="32">
        <f>C12</f>
        <v>304532</v>
      </c>
      <c r="D11" s="32">
        <f>D12</f>
        <v>304532</v>
      </c>
      <c r="E11" s="40">
        <f>D11/C11*100</f>
        <v>100</v>
      </c>
      <c r="F11" s="63">
        <f t="shared" si="0"/>
        <v>0</v>
      </c>
      <c r="G11" s="14"/>
      <c r="H11" s="14"/>
      <c r="I11" s="14"/>
      <c r="J11" s="14"/>
      <c r="K11" s="14"/>
      <c r="L11" s="14"/>
      <c r="M11" s="14"/>
      <c r="N11" s="14"/>
    </row>
    <row r="12" spans="1:6" ht="18.75" customHeight="1">
      <c r="A12" s="16" t="s">
        <v>9</v>
      </c>
      <c r="B12" s="17" t="s">
        <v>10</v>
      </c>
      <c r="C12" s="33">
        <v>304532</v>
      </c>
      <c r="D12" s="33">
        <v>304532</v>
      </c>
      <c r="E12" s="40">
        <f>D12/C12*100</f>
        <v>100</v>
      </c>
      <c r="F12" s="62">
        <f t="shared" si="0"/>
        <v>0</v>
      </c>
    </row>
    <row r="13" spans="1:6" ht="18.75" customHeight="1">
      <c r="A13" s="9" t="s">
        <v>95</v>
      </c>
      <c r="B13" s="45" t="s">
        <v>94</v>
      </c>
      <c r="C13" s="46">
        <f>C14</f>
        <v>10300</v>
      </c>
      <c r="D13" s="46">
        <f>D14</f>
        <v>10300</v>
      </c>
      <c r="E13" s="40">
        <f>D13/C13*100</f>
        <v>100</v>
      </c>
      <c r="F13" s="63">
        <f t="shared" si="0"/>
        <v>0</v>
      </c>
    </row>
    <row r="14" spans="1:6" ht="27" customHeight="1">
      <c r="A14" s="59" t="s">
        <v>129</v>
      </c>
      <c r="B14" s="65" t="s">
        <v>128</v>
      </c>
      <c r="C14" s="49">
        <v>10300</v>
      </c>
      <c r="D14" s="49">
        <v>10300</v>
      </c>
      <c r="E14" s="40">
        <f>D14/C14*100</f>
        <v>100</v>
      </c>
      <c r="F14" s="63"/>
    </row>
    <row r="15" spans="1:14" s="15" customFormat="1" ht="17.25" customHeight="1">
      <c r="A15" s="9" t="s">
        <v>11</v>
      </c>
      <c r="B15" s="13" t="s">
        <v>12</v>
      </c>
      <c r="C15" s="32">
        <f>SUM(C16:C19)</f>
        <v>30246</v>
      </c>
      <c r="D15" s="32">
        <f>SUM(D16:D19)</f>
        <v>30246</v>
      </c>
      <c r="E15" s="41">
        <f aca="true" t="shared" si="1" ref="E15:E42">D15/C15*100</f>
        <v>100</v>
      </c>
      <c r="F15" s="63">
        <f t="shared" si="0"/>
        <v>0</v>
      </c>
      <c r="G15" s="14"/>
      <c r="H15" s="14"/>
      <c r="I15" s="14"/>
      <c r="J15" s="14"/>
      <c r="K15" s="14"/>
      <c r="L15" s="14"/>
      <c r="M15" s="14"/>
      <c r="N15" s="14"/>
    </row>
    <row r="16" spans="1:6" ht="30" customHeight="1">
      <c r="A16" s="16" t="s">
        <v>130</v>
      </c>
      <c r="B16" s="17" t="s">
        <v>131</v>
      </c>
      <c r="C16" s="33">
        <v>22300</v>
      </c>
      <c r="D16" s="33">
        <v>22300</v>
      </c>
      <c r="E16" s="41">
        <f>D16/C16*100</f>
        <v>100</v>
      </c>
      <c r="F16" s="62">
        <f>C16-D16</f>
        <v>0</v>
      </c>
    </row>
    <row r="17" spans="1:6" ht="26.25" customHeight="1">
      <c r="A17" s="16" t="s">
        <v>13</v>
      </c>
      <c r="B17" s="17" t="s">
        <v>14</v>
      </c>
      <c r="C17" s="33">
        <v>61</v>
      </c>
      <c r="D17" s="33">
        <v>61</v>
      </c>
      <c r="E17" s="41">
        <f t="shared" si="1"/>
        <v>100</v>
      </c>
      <c r="F17" s="62">
        <f t="shared" si="0"/>
        <v>0</v>
      </c>
    </row>
    <row r="18" spans="1:6" ht="18.75" customHeight="1">
      <c r="A18" s="16" t="s">
        <v>132</v>
      </c>
      <c r="B18" s="17" t="s">
        <v>15</v>
      </c>
      <c r="C18" s="33">
        <v>3585</v>
      </c>
      <c r="D18" s="33">
        <v>3585</v>
      </c>
      <c r="E18" s="41">
        <f t="shared" si="1"/>
        <v>100</v>
      </c>
      <c r="F18" s="62">
        <f t="shared" si="0"/>
        <v>0</v>
      </c>
    </row>
    <row r="19" spans="1:14" s="34" customFormat="1" ht="24.75" customHeight="1">
      <c r="A19" s="16" t="s">
        <v>133</v>
      </c>
      <c r="B19" s="17" t="s">
        <v>85</v>
      </c>
      <c r="C19" s="33">
        <v>4300</v>
      </c>
      <c r="D19" s="33">
        <v>4300</v>
      </c>
      <c r="E19" s="42">
        <f t="shared" si="1"/>
        <v>100</v>
      </c>
      <c r="F19" s="62">
        <f t="shared" si="0"/>
        <v>0</v>
      </c>
      <c r="G19" s="4"/>
      <c r="H19" s="4"/>
      <c r="I19" s="4"/>
      <c r="J19" s="4"/>
      <c r="K19" s="4"/>
      <c r="L19" s="4"/>
      <c r="M19" s="4"/>
      <c r="N19" s="4"/>
    </row>
    <row r="20" spans="1:6" ht="30" customHeight="1">
      <c r="A20" s="58" t="s">
        <v>117</v>
      </c>
      <c r="B20" s="45" t="s">
        <v>118</v>
      </c>
      <c r="C20" s="46">
        <f>C21+C22</f>
        <v>11535</v>
      </c>
      <c r="D20" s="46">
        <f>D21+D22</f>
        <v>11535</v>
      </c>
      <c r="E20" s="41">
        <f t="shared" si="1"/>
        <v>100</v>
      </c>
      <c r="F20" s="63">
        <f t="shared" si="0"/>
        <v>0</v>
      </c>
    </row>
    <row r="21" spans="1:6" ht="30" customHeight="1">
      <c r="A21" s="16" t="s">
        <v>119</v>
      </c>
      <c r="B21" s="17" t="s">
        <v>120</v>
      </c>
      <c r="C21" s="33">
        <v>2230</v>
      </c>
      <c r="D21" s="33">
        <v>2230</v>
      </c>
      <c r="E21" s="41">
        <f t="shared" si="1"/>
        <v>100</v>
      </c>
      <c r="F21" s="62">
        <f t="shared" si="0"/>
        <v>0</v>
      </c>
    </row>
    <row r="22" spans="1:6" ht="30" customHeight="1">
      <c r="A22" s="16" t="s">
        <v>121</v>
      </c>
      <c r="B22" s="17" t="s">
        <v>122</v>
      </c>
      <c r="C22" s="33">
        <v>9305</v>
      </c>
      <c r="D22" s="33">
        <v>9305</v>
      </c>
      <c r="E22" s="41">
        <f t="shared" si="1"/>
        <v>100</v>
      </c>
      <c r="F22" s="62">
        <f t="shared" si="0"/>
        <v>0</v>
      </c>
    </row>
    <row r="23" spans="1:14" s="15" customFormat="1" ht="19.5" customHeight="1">
      <c r="A23" s="9" t="s">
        <v>16</v>
      </c>
      <c r="B23" s="13" t="s">
        <v>17</v>
      </c>
      <c r="C23" s="32">
        <f>SUM(C24:C25)</f>
        <v>2000</v>
      </c>
      <c r="D23" s="32">
        <f>SUM(D24:D25)</f>
        <v>2000</v>
      </c>
      <c r="E23" s="41">
        <f t="shared" si="1"/>
        <v>100</v>
      </c>
      <c r="F23" s="63">
        <f t="shared" si="0"/>
        <v>0</v>
      </c>
      <c r="G23" s="14"/>
      <c r="H23" s="14"/>
      <c r="I23" s="14"/>
      <c r="J23" s="14"/>
      <c r="K23" s="14"/>
      <c r="L23" s="14"/>
      <c r="M23" s="14"/>
      <c r="N23" s="14"/>
    </row>
    <row r="24" spans="1:14" s="34" customFormat="1" ht="25.5" customHeight="1">
      <c r="A24" s="59" t="s">
        <v>134</v>
      </c>
      <c r="B24" s="17" t="s">
        <v>136</v>
      </c>
      <c r="C24" s="33">
        <v>1975</v>
      </c>
      <c r="D24" s="33">
        <v>1975</v>
      </c>
      <c r="E24" s="41">
        <f t="shared" si="1"/>
        <v>100</v>
      </c>
      <c r="F24" s="62"/>
      <c r="G24" s="4"/>
      <c r="H24" s="4"/>
      <c r="I24" s="4"/>
      <c r="J24" s="4"/>
      <c r="K24" s="4"/>
      <c r="L24" s="4"/>
      <c r="M24" s="4"/>
      <c r="N24" s="4"/>
    </row>
    <row r="25" spans="1:14" s="34" customFormat="1" ht="39" customHeight="1">
      <c r="A25" s="59" t="s">
        <v>135</v>
      </c>
      <c r="B25" s="17" t="s">
        <v>137</v>
      </c>
      <c r="C25" s="33">
        <v>25</v>
      </c>
      <c r="D25" s="33">
        <v>25</v>
      </c>
      <c r="E25" s="41">
        <f t="shared" si="1"/>
        <v>100</v>
      </c>
      <c r="F25" s="62"/>
      <c r="G25" s="4"/>
      <c r="H25" s="4"/>
      <c r="I25" s="4"/>
      <c r="J25" s="4"/>
      <c r="K25" s="4"/>
      <c r="L25" s="4"/>
      <c r="M25" s="4"/>
      <c r="N25" s="4"/>
    </row>
    <row r="26" spans="1:14" s="15" customFormat="1" ht="30.75" customHeight="1">
      <c r="A26" s="9" t="s">
        <v>18</v>
      </c>
      <c r="B26" s="13" t="s">
        <v>19</v>
      </c>
      <c r="C26" s="32">
        <f>SUM(C27:C28)</f>
        <v>15840</v>
      </c>
      <c r="D26" s="32">
        <f>SUM(D27:D28)</f>
        <v>15840</v>
      </c>
      <c r="E26" s="41">
        <f t="shared" si="1"/>
        <v>100</v>
      </c>
      <c r="F26" s="63">
        <f t="shared" si="0"/>
        <v>0</v>
      </c>
      <c r="G26" s="14"/>
      <c r="H26" s="14"/>
      <c r="I26" s="14"/>
      <c r="J26" s="14"/>
      <c r="K26" s="14"/>
      <c r="L26" s="14"/>
      <c r="M26" s="14"/>
      <c r="N26" s="14"/>
    </row>
    <row r="27" spans="1:14" s="15" customFormat="1" ht="82.5" customHeight="1">
      <c r="A27" s="48" t="s">
        <v>111</v>
      </c>
      <c r="B27" s="17" t="s">
        <v>20</v>
      </c>
      <c r="C27" s="49"/>
      <c r="D27" s="49"/>
      <c r="E27" s="41"/>
      <c r="F27" s="62">
        <f t="shared" si="0"/>
        <v>0</v>
      </c>
      <c r="G27" s="14"/>
      <c r="H27" s="14"/>
      <c r="I27" s="14"/>
      <c r="J27" s="14"/>
      <c r="K27" s="14"/>
      <c r="L27" s="14"/>
      <c r="M27" s="14"/>
      <c r="N27" s="14"/>
    </row>
    <row r="28" spans="1:14" s="15" customFormat="1" ht="47.25" customHeight="1">
      <c r="A28" s="47" t="s">
        <v>21</v>
      </c>
      <c r="B28" s="53" t="s">
        <v>22</v>
      </c>
      <c r="C28" s="33">
        <v>15840</v>
      </c>
      <c r="D28" s="33">
        <v>15840</v>
      </c>
      <c r="E28" s="41">
        <f>D28/C28*100</f>
        <v>100</v>
      </c>
      <c r="F28" s="62">
        <f t="shared" si="0"/>
        <v>0</v>
      </c>
      <c r="G28" s="14"/>
      <c r="H28" s="14"/>
      <c r="I28" s="14"/>
      <c r="J28" s="14"/>
      <c r="K28" s="14"/>
      <c r="L28" s="14"/>
      <c r="M28" s="14"/>
      <c r="N28" s="14"/>
    </row>
    <row r="29" spans="1:14" s="15" customFormat="1" ht="17.25" customHeight="1">
      <c r="A29" s="9" t="s">
        <v>23</v>
      </c>
      <c r="B29" s="13" t="s">
        <v>24</v>
      </c>
      <c r="C29" s="32">
        <f>C30</f>
        <v>200</v>
      </c>
      <c r="D29" s="32">
        <f>D30</f>
        <v>200</v>
      </c>
      <c r="E29" s="41">
        <f t="shared" si="1"/>
        <v>100</v>
      </c>
      <c r="F29" s="63">
        <f t="shared" si="0"/>
        <v>0</v>
      </c>
      <c r="G29" s="14"/>
      <c r="H29" s="14"/>
      <c r="I29" s="14"/>
      <c r="J29" s="14"/>
      <c r="K29" s="14"/>
      <c r="L29" s="14"/>
      <c r="M29" s="14"/>
      <c r="N29" s="14"/>
    </row>
    <row r="30" spans="1:6" ht="26.25" customHeight="1">
      <c r="A30" s="16" t="s">
        <v>25</v>
      </c>
      <c r="B30" s="17" t="s">
        <v>26</v>
      </c>
      <c r="C30" s="33">
        <v>200</v>
      </c>
      <c r="D30" s="33">
        <v>200</v>
      </c>
      <c r="E30" s="41">
        <f t="shared" si="1"/>
        <v>100</v>
      </c>
      <c r="F30" s="62">
        <f t="shared" si="0"/>
        <v>0</v>
      </c>
    </row>
    <row r="31" spans="1:6" ht="25.5" customHeight="1">
      <c r="A31" s="9" t="s">
        <v>27</v>
      </c>
      <c r="B31" s="13" t="s">
        <v>28</v>
      </c>
      <c r="C31" s="32">
        <f>C33+C32</f>
        <v>3891.04</v>
      </c>
      <c r="D31" s="32">
        <f>D33+D32</f>
        <v>3891.04</v>
      </c>
      <c r="E31" s="41">
        <f t="shared" si="1"/>
        <v>100</v>
      </c>
      <c r="F31" s="63">
        <f t="shared" si="0"/>
        <v>0</v>
      </c>
    </row>
    <row r="32" spans="1:6" ht="25.5" customHeight="1">
      <c r="A32" s="59" t="s">
        <v>123</v>
      </c>
      <c r="B32" s="60" t="s">
        <v>138</v>
      </c>
      <c r="C32" s="49">
        <v>1691.04</v>
      </c>
      <c r="D32" s="49">
        <v>1691.04</v>
      </c>
      <c r="E32" s="61">
        <f t="shared" si="1"/>
        <v>100</v>
      </c>
      <c r="F32" s="62">
        <f t="shared" si="0"/>
        <v>0</v>
      </c>
    </row>
    <row r="33" spans="1:6" ht="25.5" customHeight="1">
      <c r="A33" s="16" t="s">
        <v>139</v>
      </c>
      <c r="B33" s="17" t="s">
        <v>140</v>
      </c>
      <c r="C33" s="49">
        <v>2200</v>
      </c>
      <c r="D33" s="49">
        <v>2200</v>
      </c>
      <c r="E33" s="61">
        <f t="shared" si="1"/>
        <v>100</v>
      </c>
      <c r="F33" s="62">
        <f t="shared" si="0"/>
        <v>0</v>
      </c>
    </row>
    <row r="34" spans="1:14" s="15" customFormat="1" ht="24.75" customHeight="1">
      <c r="A34" s="9" t="s">
        <v>29</v>
      </c>
      <c r="B34" s="13" t="s">
        <v>30</v>
      </c>
      <c r="C34" s="32">
        <f>SUM(C35:C36)</f>
        <v>2255</v>
      </c>
      <c r="D34" s="32">
        <f>SUM(D35:D36)</f>
        <v>2255</v>
      </c>
      <c r="E34" s="61">
        <f>D34/C34*100</f>
        <v>100</v>
      </c>
      <c r="F34" s="63">
        <f>C34-D34</f>
        <v>0</v>
      </c>
      <c r="G34" s="14"/>
      <c r="H34" s="14"/>
      <c r="I34" s="14"/>
      <c r="J34" s="14"/>
      <c r="K34" s="14"/>
      <c r="L34" s="14"/>
      <c r="M34" s="14"/>
      <c r="N34" s="14"/>
    </row>
    <row r="35" spans="1:14" s="15" customFormat="1" ht="77.25" customHeight="1">
      <c r="A35" s="59" t="s">
        <v>141</v>
      </c>
      <c r="B35" s="60" t="s">
        <v>142</v>
      </c>
      <c r="C35" s="49">
        <v>1055</v>
      </c>
      <c r="D35" s="49">
        <v>1055</v>
      </c>
      <c r="E35" s="61">
        <f>D35/C35*100</f>
        <v>100</v>
      </c>
      <c r="F35" s="63"/>
      <c r="G35" s="14"/>
      <c r="H35" s="14"/>
      <c r="I35" s="14"/>
      <c r="J35" s="14"/>
      <c r="K35" s="14"/>
      <c r="L35" s="14"/>
      <c r="M35" s="14"/>
      <c r="N35" s="14"/>
    </row>
    <row r="36" spans="1:6" ht="56.25" customHeight="1">
      <c r="A36" s="47" t="s">
        <v>31</v>
      </c>
      <c r="B36" s="17" t="s">
        <v>32</v>
      </c>
      <c r="C36" s="33">
        <v>1200</v>
      </c>
      <c r="D36" s="33">
        <v>1200</v>
      </c>
      <c r="E36" s="61">
        <f t="shared" si="1"/>
        <v>100</v>
      </c>
      <c r="F36" s="62">
        <f t="shared" si="0"/>
        <v>0</v>
      </c>
    </row>
    <row r="37" spans="1:14" s="15" customFormat="1" ht="18.75" customHeight="1">
      <c r="A37" s="9" t="s">
        <v>33</v>
      </c>
      <c r="B37" s="13" t="s">
        <v>34</v>
      </c>
      <c r="C37" s="32">
        <v>500</v>
      </c>
      <c r="D37" s="32">
        <v>500</v>
      </c>
      <c r="E37" s="41" t="s">
        <v>124</v>
      </c>
      <c r="F37" s="63">
        <f t="shared" si="0"/>
        <v>0</v>
      </c>
      <c r="G37" s="14"/>
      <c r="H37" s="14"/>
      <c r="I37" s="14"/>
      <c r="J37" s="14"/>
      <c r="K37" s="14"/>
      <c r="L37" s="14"/>
      <c r="M37" s="14"/>
      <c r="N37" s="14"/>
    </row>
    <row r="38" spans="1:14" s="15" customFormat="1" ht="18.75" customHeight="1">
      <c r="A38" s="9" t="s">
        <v>125</v>
      </c>
      <c r="B38" s="13" t="s">
        <v>126</v>
      </c>
      <c r="C38" s="32">
        <v>92</v>
      </c>
      <c r="D38" s="32">
        <v>92</v>
      </c>
      <c r="E38" s="41"/>
      <c r="F38" s="63">
        <f t="shared" si="0"/>
        <v>0</v>
      </c>
      <c r="G38" s="14"/>
      <c r="H38" s="14"/>
      <c r="I38" s="14"/>
      <c r="J38" s="14"/>
      <c r="K38" s="14"/>
      <c r="L38" s="14"/>
      <c r="M38" s="14"/>
      <c r="N38" s="14"/>
    </row>
    <row r="39" spans="1:14" s="15" customFormat="1" ht="19.5" customHeight="1">
      <c r="A39" s="9" t="s">
        <v>35</v>
      </c>
      <c r="B39" s="13" t="s">
        <v>36</v>
      </c>
      <c r="C39" s="32">
        <v>562787.42</v>
      </c>
      <c r="D39" s="32">
        <v>545704.44</v>
      </c>
      <c r="E39" s="41">
        <f t="shared" si="1"/>
        <v>96.96457678460544</v>
      </c>
      <c r="F39" s="62">
        <f t="shared" si="0"/>
        <v>17082.980000000098</v>
      </c>
      <c r="G39" s="70"/>
      <c r="H39" s="14"/>
      <c r="I39" s="14"/>
      <c r="J39" s="14"/>
      <c r="K39" s="14"/>
      <c r="L39" s="14"/>
      <c r="M39" s="14"/>
      <c r="N39" s="14"/>
    </row>
    <row r="40" spans="1:8" ht="36.75" customHeight="1">
      <c r="A40" s="7"/>
      <c r="B40" s="18" t="s">
        <v>37</v>
      </c>
      <c r="C40" s="36">
        <f>C42+C51+C53+C58+C63+C70+C73+C80+C82+C78</f>
        <v>1037909.93</v>
      </c>
      <c r="D40" s="36">
        <f>D42+D51+D53+D58+D63+D70+D73+D78+D80+D82</f>
        <v>1013771.9300000002</v>
      </c>
      <c r="E40" s="40">
        <f t="shared" si="1"/>
        <v>97.67436467247212</v>
      </c>
      <c r="F40" s="63">
        <f t="shared" si="0"/>
        <v>24137.999999999884</v>
      </c>
      <c r="G40" s="73"/>
      <c r="H40" s="73"/>
    </row>
    <row r="41" spans="1:8" ht="13.5" customHeight="1">
      <c r="A41" s="7"/>
      <c r="B41" s="18" t="s">
        <v>4</v>
      </c>
      <c r="C41" s="36"/>
      <c r="D41" s="36"/>
      <c r="E41" s="40"/>
      <c r="G41" s="73"/>
      <c r="H41" s="73"/>
    </row>
    <row r="42" spans="1:14" s="15" customFormat="1" ht="21.75" customHeight="1">
      <c r="A42" s="19" t="s">
        <v>38</v>
      </c>
      <c r="B42" s="13" t="s">
        <v>39</v>
      </c>
      <c r="C42" s="67">
        <f>SUM(C43:C50)</f>
        <v>158013.03</v>
      </c>
      <c r="D42" s="32">
        <f>SUM(D43:D50)</f>
        <v>153213.01</v>
      </c>
      <c r="E42" s="40">
        <f t="shared" si="1"/>
        <v>96.96226317538498</v>
      </c>
      <c r="F42" s="63">
        <f aca="true" t="shared" si="2" ref="F42:F47">C42-D42</f>
        <v>4800.0199999999895</v>
      </c>
      <c r="G42" s="74"/>
      <c r="H42" s="74"/>
      <c r="I42" s="14"/>
      <c r="J42" s="14"/>
      <c r="K42" s="14"/>
      <c r="L42" s="14"/>
      <c r="M42" s="14"/>
      <c r="N42" s="14"/>
    </row>
    <row r="43" spans="1:8" ht="49.5" customHeight="1">
      <c r="A43" s="20" t="s">
        <v>40</v>
      </c>
      <c r="B43" s="17" t="s">
        <v>41</v>
      </c>
      <c r="C43" s="33">
        <v>2521.71</v>
      </c>
      <c r="D43" s="33">
        <v>2521.71</v>
      </c>
      <c r="E43" s="42">
        <f aca="true" t="shared" si="3" ref="E43:E56">D43/C43*100</f>
        <v>100</v>
      </c>
      <c r="F43" s="63">
        <f t="shared" si="2"/>
        <v>0</v>
      </c>
      <c r="G43" s="73"/>
      <c r="H43" s="73"/>
    </row>
    <row r="44" spans="1:8" ht="41.25" customHeight="1">
      <c r="A44" s="20" t="s">
        <v>42</v>
      </c>
      <c r="B44" s="17" t="s">
        <v>43</v>
      </c>
      <c r="C44" s="33">
        <v>4100.48</v>
      </c>
      <c r="D44" s="33">
        <v>4100.48</v>
      </c>
      <c r="E44" s="42">
        <f t="shared" si="3"/>
        <v>100</v>
      </c>
      <c r="F44" s="63">
        <f t="shared" si="2"/>
        <v>0</v>
      </c>
      <c r="G44" s="73"/>
      <c r="H44" s="73"/>
    </row>
    <row r="45" spans="1:8" ht="56.25" customHeight="1">
      <c r="A45" s="20" t="s">
        <v>44</v>
      </c>
      <c r="B45" s="17" t="s">
        <v>45</v>
      </c>
      <c r="C45" s="33">
        <v>14466.69</v>
      </c>
      <c r="D45" s="33">
        <v>12666.69</v>
      </c>
      <c r="E45" s="42">
        <f t="shared" si="3"/>
        <v>87.55762375498473</v>
      </c>
      <c r="F45" s="63">
        <f t="shared" si="2"/>
        <v>1800</v>
      </c>
      <c r="G45" s="73"/>
      <c r="H45" s="73"/>
    </row>
    <row r="46" spans="1:8" ht="18.75" customHeight="1">
      <c r="A46" s="20" t="s">
        <v>46</v>
      </c>
      <c r="B46" s="21" t="s">
        <v>47</v>
      </c>
      <c r="C46" s="33">
        <v>238.08</v>
      </c>
      <c r="D46" s="33">
        <v>238.08</v>
      </c>
      <c r="E46" s="42">
        <f t="shared" si="3"/>
        <v>100</v>
      </c>
      <c r="F46" s="63">
        <f t="shared" si="2"/>
        <v>0</v>
      </c>
      <c r="G46" s="73"/>
      <c r="H46" s="73"/>
    </row>
    <row r="47" spans="1:8" ht="37.5" customHeight="1">
      <c r="A47" s="20" t="s">
        <v>48</v>
      </c>
      <c r="B47" s="17" t="s">
        <v>49</v>
      </c>
      <c r="C47" s="33">
        <v>7355.02</v>
      </c>
      <c r="D47" s="33">
        <v>7355</v>
      </c>
      <c r="E47" s="42">
        <f t="shared" si="3"/>
        <v>99.9997280768781</v>
      </c>
      <c r="F47" s="62">
        <f t="shared" si="2"/>
        <v>0.020000000000436557</v>
      </c>
      <c r="G47" s="73"/>
      <c r="H47" s="73"/>
    </row>
    <row r="48" spans="1:8" ht="18" customHeight="1">
      <c r="A48" s="20" t="s">
        <v>143</v>
      </c>
      <c r="B48" s="17" t="s">
        <v>144</v>
      </c>
      <c r="C48" s="33"/>
      <c r="D48" s="33"/>
      <c r="E48" s="42"/>
      <c r="F48" s="62"/>
      <c r="G48" s="73"/>
      <c r="H48" s="73"/>
    </row>
    <row r="49" spans="1:8" ht="25.5" customHeight="1">
      <c r="A49" s="20" t="s">
        <v>116</v>
      </c>
      <c r="B49" s="17" t="s">
        <v>127</v>
      </c>
      <c r="C49" s="33">
        <v>2301.6</v>
      </c>
      <c r="D49" s="33">
        <v>2301.6</v>
      </c>
      <c r="E49" s="42"/>
      <c r="F49" s="62">
        <f aca="true" t="shared" si="4" ref="F49:F83">C49-D49</f>
        <v>0</v>
      </c>
      <c r="G49" s="73"/>
      <c r="H49" s="73"/>
    </row>
    <row r="50" spans="1:8" ht="16.5" customHeight="1">
      <c r="A50" s="20" t="s">
        <v>50</v>
      </c>
      <c r="B50" s="21" t="s">
        <v>51</v>
      </c>
      <c r="C50" s="33">
        <v>127029.45</v>
      </c>
      <c r="D50" s="33">
        <v>124029.45</v>
      </c>
      <c r="E50" s="42">
        <f t="shared" si="3"/>
        <v>97.63834291969303</v>
      </c>
      <c r="F50" s="62">
        <f t="shared" si="4"/>
        <v>3000</v>
      </c>
      <c r="G50" s="73"/>
      <c r="H50" s="73"/>
    </row>
    <row r="51" spans="1:8" ht="28.5" customHeight="1">
      <c r="A51" s="19" t="s">
        <v>145</v>
      </c>
      <c r="B51" s="22" t="s">
        <v>147</v>
      </c>
      <c r="C51" s="67">
        <f>C52</f>
        <v>366.79</v>
      </c>
      <c r="D51" s="32">
        <f>D52</f>
        <v>366.79</v>
      </c>
      <c r="E51" s="41">
        <f t="shared" si="3"/>
        <v>100</v>
      </c>
      <c r="F51" s="63">
        <f t="shared" si="4"/>
        <v>0</v>
      </c>
      <c r="G51" s="73"/>
      <c r="H51" s="73"/>
    </row>
    <row r="52" spans="1:8" ht="21.75" customHeight="1">
      <c r="A52" s="20" t="s">
        <v>146</v>
      </c>
      <c r="B52" s="21" t="s">
        <v>148</v>
      </c>
      <c r="C52" s="33">
        <v>366.79</v>
      </c>
      <c r="D52" s="33">
        <v>366.79</v>
      </c>
      <c r="E52" s="42">
        <f t="shared" si="3"/>
        <v>100</v>
      </c>
      <c r="F52" s="62">
        <f t="shared" si="4"/>
        <v>0</v>
      </c>
      <c r="G52" s="73"/>
      <c r="H52" s="73"/>
    </row>
    <row r="53" spans="1:14" s="15" customFormat="1" ht="16.5" customHeight="1">
      <c r="A53" s="19" t="s">
        <v>52</v>
      </c>
      <c r="B53" s="13" t="s">
        <v>53</v>
      </c>
      <c r="C53" s="67">
        <f>SUM(C54:C57)</f>
        <v>55109.969999999994</v>
      </c>
      <c r="D53" s="32">
        <f>SUM(D54:D57)</f>
        <v>53547.87</v>
      </c>
      <c r="E53" s="41">
        <f t="shared" si="3"/>
        <v>97.16548566439069</v>
      </c>
      <c r="F53" s="63">
        <f t="shared" si="4"/>
        <v>1562.0999999999913</v>
      </c>
      <c r="G53" s="74"/>
      <c r="H53" s="74"/>
      <c r="I53" s="14"/>
      <c r="J53" s="14"/>
      <c r="K53" s="14"/>
      <c r="L53" s="14"/>
      <c r="M53" s="14"/>
      <c r="N53" s="14"/>
    </row>
    <row r="54" spans="1:14" s="15" customFormat="1" ht="16.5" customHeight="1">
      <c r="A54" s="20" t="s">
        <v>96</v>
      </c>
      <c r="B54" s="17" t="s">
        <v>97</v>
      </c>
      <c r="C54" s="49">
        <v>2039.31</v>
      </c>
      <c r="D54" s="49">
        <v>1607.75</v>
      </c>
      <c r="E54" s="41">
        <f t="shared" si="3"/>
        <v>78.83794028372341</v>
      </c>
      <c r="F54" s="62">
        <f t="shared" si="4"/>
        <v>431.55999999999995</v>
      </c>
      <c r="G54" s="74"/>
      <c r="H54" s="74"/>
      <c r="I54" s="14"/>
      <c r="J54" s="14"/>
      <c r="K54" s="14"/>
      <c r="L54" s="14"/>
      <c r="M54" s="14"/>
      <c r="N54" s="14"/>
    </row>
    <row r="55" spans="1:14" s="34" customFormat="1" ht="16.5" customHeight="1">
      <c r="A55" s="20" t="s">
        <v>86</v>
      </c>
      <c r="B55" s="17" t="s">
        <v>89</v>
      </c>
      <c r="C55" s="33">
        <v>3528.39</v>
      </c>
      <c r="D55" s="33">
        <v>3525</v>
      </c>
      <c r="E55" s="41">
        <f t="shared" si="3"/>
        <v>99.9039221854727</v>
      </c>
      <c r="F55" s="62">
        <f t="shared" si="4"/>
        <v>3.3899999999998727</v>
      </c>
      <c r="G55" s="74"/>
      <c r="H55" s="73"/>
      <c r="I55" s="4"/>
      <c r="J55" s="4"/>
      <c r="K55" s="4"/>
      <c r="L55" s="4"/>
      <c r="M55" s="4"/>
      <c r="N55" s="4"/>
    </row>
    <row r="56" spans="1:14" s="34" customFormat="1" ht="16.5" customHeight="1">
      <c r="A56" s="20" t="s">
        <v>98</v>
      </c>
      <c r="B56" s="17" t="s">
        <v>99</v>
      </c>
      <c r="C56" s="33">
        <v>47318.27</v>
      </c>
      <c r="D56" s="33">
        <v>46241.12</v>
      </c>
      <c r="E56" s="41">
        <f t="shared" si="3"/>
        <v>97.72360654774573</v>
      </c>
      <c r="F56" s="62">
        <f t="shared" si="4"/>
        <v>1077.1499999999942</v>
      </c>
      <c r="G56" s="73"/>
      <c r="H56" s="73"/>
      <c r="I56" s="4"/>
      <c r="J56" s="4"/>
      <c r="K56" s="4"/>
      <c r="L56" s="4"/>
      <c r="M56" s="4"/>
      <c r="N56" s="4"/>
    </row>
    <row r="57" spans="1:8" ht="16.5" customHeight="1">
      <c r="A57" s="20" t="s">
        <v>54</v>
      </c>
      <c r="B57" s="21" t="s">
        <v>55</v>
      </c>
      <c r="C57" s="33">
        <v>2224</v>
      </c>
      <c r="D57" s="33">
        <v>2174</v>
      </c>
      <c r="E57" s="41">
        <f aca="true" t="shared" si="5" ref="E57:E83">D57/C57*100</f>
        <v>97.75179856115108</v>
      </c>
      <c r="F57" s="62">
        <f t="shared" si="4"/>
        <v>50</v>
      </c>
      <c r="G57" s="73"/>
      <c r="H57" s="73"/>
    </row>
    <row r="58" spans="1:14" s="15" customFormat="1" ht="16.5" customHeight="1">
      <c r="A58" s="19" t="s">
        <v>90</v>
      </c>
      <c r="B58" s="22" t="s">
        <v>93</v>
      </c>
      <c r="C58" s="67">
        <f>C59+C60+C61+C62</f>
        <v>216108.59</v>
      </c>
      <c r="D58" s="32">
        <f>D59+D60+D61+D62</f>
        <v>214108.59</v>
      </c>
      <c r="E58" s="41">
        <f t="shared" si="5"/>
        <v>99.0745393322866</v>
      </c>
      <c r="F58" s="63">
        <f t="shared" si="4"/>
        <v>2000</v>
      </c>
      <c r="G58" s="74"/>
      <c r="H58" s="74"/>
      <c r="I58" s="14"/>
      <c r="J58" s="14"/>
      <c r="K58" s="14"/>
      <c r="L58" s="14"/>
      <c r="M58" s="14"/>
      <c r="N58" s="14"/>
    </row>
    <row r="59" spans="1:14" s="15" customFormat="1" ht="16.5" customHeight="1">
      <c r="A59" s="20" t="s">
        <v>100</v>
      </c>
      <c r="B59" s="50" t="s">
        <v>101</v>
      </c>
      <c r="C59" s="49">
        <v>850</v>
      </c>
      <c r="D59" s="49">
        <v>850</v>
      </c>
      <c r="E59" s="41">
        <f t="shared" si="5"/>
        <v>100</v>
      </c>
      <c r="F59" s="62">
        <f t="shared" si="4"/>
        <v>0</v>
      </c>
      <c r="G59" s="74"/>
      <c r="H59" s="74"/>
      <c r="I59" s="14"/>
      <c r="J59" s="14"/>
      <c r="K59" s="14"/>
      <c r="L59" s="14"/>
      <c r="M59" s="14"/>
      <c r="N59" s="14"/>
    </row>
    <row r="60" spans="1:14" s="15" customFormat="1" ht="16.5" customHeight="1">
      <c r="A60" s="20" t="s">
        <v>102</v>
      </c>
      <c r="B60" s="50" t="s">
        <v>103</v>
      </c>
      <c r="C60" s="49">
        <v>164827.15</v>
      </c>
      <c r="D60" s="49">
        <v>162827.15</v>
      </c>
      <c r="E60" s="41">
        <f t="shared" si="5"/>
        <v>98.78660766748682</v>
      </c>
      <c r="F60" s="62">
        <f t="shared" si="4"/>
        <v>2000</v>
      </c>
      <c r="G60" s="74"/>
      <c r="H60" s="73"/>
      <c r="I60" s="14"/>
      <c r="J60" s="14"/>
      <c r="K60" s="14"/>
      <c r="L60" s="14"/>
      <c r="M60" s="14"/>
      <c r="N60" s="14"/>
    </row>
    <row r="61" spans="1:14" s="15" customFormat="1" ht="16.5" customHeight="1">
      <c r="A61" s="20" t="s">
        <v>104</v>
      </c>
      <c r="B61" s="50" t="s">
        <v>105</v>
      </c>
      <c r="C61" s="49">
        <v>50416</v>
      </c>
      <c r="D61" s="49">
        <v>50416</v>
      </c>
      <c r="E61" s="41">
        <f t="shared" si="5"/>
        <v>100</v>
      </c>
      <c r="F61" s="62">
        <f t="shared" si="4"/>
        <v>0</v>
      </c>
      <c r="G61" s="74"/>
      <c r="H61" s="74"/>
      <c r="I61" s="14"/>
      <c r="J61" s="14"/>
      <c r="K61" s="14"/>
      <c r="L61" s="14"/>
      <c r="M61" s="14"/>
      <c r="N61" s="14"/>
    </row>
    <row r="62" spans="1:8" ht="25.5" customHeight="1">
      <c r="A62" s="20" t="s">
        <v>91</v>
      </c>
      <c r="B62" s="21" t="s">
        <v>92</v>
      </c>
      <c r="C62" s="51">
        <v>15.44</v>
      </c>
      <c r="D62" s="51">
        <v>15.44</v>
      </c>
      <c r="E62" s="41">
        <f t="shared" si="5"/>
        <v>100</v>
      </c>
      <c r="F62" s="62">
        <f t="shared" si="4"/>
        <v>0</v>
      </c>
      <c r="G62" s="73"/>
      <c r="H62" s="73"/>
    </row>
    <row r="63" spans="1:14" s="15" customFormat="1" ht="16.5">
      <c r="A63" s="19" t="s">
        <v>56</v>
      </c>
      <c r="B63" s="13" t="s">
        <v>57</v>
      </c>
      <c r="C63" s="67">
        <f>C64+C65+C66+C67+C68+C69</f>
        <v>423838.05</v>
      </c>
      <c r="D63" s="32">
        <f>D64+D65+D66+D67+D68+D69</f>
        <v>422838.05</v>
      </c>
      <c r="E63" s="41">
        <f t="shared" si="5"/>
        <v>99.76406082464753</v>
      </c>
      <c r="F63" s="63">
        <f t="shared" si="4"/>
        <v>1000</v>
      </c>
      <c r="G63" s="74"/>
      <c r="H63" s="74"/>
      <c r="I63" s="14"/>
      <c r="J63" s="14"/>
      <c r="K63" s="14"/>
      <c r="L63" s="14"/>
      <c r="M63" s="14"/>
      <c r="N63" s="14"/>
    </row>
    <row r="64" spans="1:8" ht="12.75" customHeight="1">
      <c r="A64" s="20" t="s">
        <v>58</v>
      </c>
      <c r="B64" s="21" t="s">
        <v>59</v>
      </c>
      <c r="C64" s="31">
        <v>101558.01</v>
      </c>
      <c r="D64" s="31">
        <v>101558.01</v>
      </c>
      <c r="E64" s="41">
        <f t="shared" si="5"/>
        <v>100</v>
      </c>
      <c r="F64" s="62">
        <f t="shared" si="4"/>
        <v>0</v>
      </c>
      <c r="G64" s="73"/>
      <c r="H64" s="73"/>
    </row>
    <row r="65" spans="1:8" ht="24" customHeight="1">
      <c r="A65" s="20" t="s">
        <v>60</v>
      </c>
      <c r="B65" s="21" t="s">
        <v>61</v>
      </c>
      <c r="C65" s="31">
        <v>266570.48</v>
      </c>
      <c r="D65" s="31">
        <v>265570.48</v>
      </c>
      <c r="E65" s="41">
        <f t="shared" si="5"/>
        <v>99.62486468869322</v>
      </c>
      <c r="F65" s="62">
        <f t="shared" si="4"/>
        <v>1000</v>
      </c>
      <c r="G65" s="73"/>
      <c r="H65" s="73"/>
    </row>
    <row r="66" spans="1:8" ht="18" customHeight="1">
      <c r="A66" s="20" t="s">
        <v>106</v>
      </c>
      <c r="B66" s="21" t="s">
        <v>107</v>
      </c>
      <c r="C66" s="31">
        <v>34143.82</v>
      </c>
      <c r="D66" s="31">
        <v>34143.82</v>
      </c>
      <c r="E66" s="41">
        <f>D66/C66*100</f>
        <v>100</v>
      </c>
      <c r="F66" s="62">
        <f t="shared" si="4"/>
        <v>0</v>
      </c>
      <c r="G66" s="73"/>
      <c r="H66" s="73"/>
    </row>
    <row r="67" spans="1:8" ht="26.25" customHeight="1">
      <c r="A67" s="20" t="s">
        <v>87</v>
      </c>
      <c r="B67" s="21" t="s">
        <v>88</v>
      </c>
      <c r="C67" s="31">
        <v>200</v>
      </c>
      <c r="D67" s="31">
        <v>200</v>
      </c>
      <c r="E67" s="41">
        <f t="shared" si="5"/>
        <v>100</v>
      </c>
      <c r="F67" s="62">
        <f t="shared" si="4"/>
        <v>0</v>
      </c>
      <c r="G67" s="73"/>
      <c r="H67" s="73"/>
    </row>
    <row r="68" spans="1:8" ht="12.75" customHeight="1">
      <c r="A68" s="20" t="s">
        <v>62</v>
      </c>
      <c r="B68" s="21" t="s">
        <v>63</v>
      </c>
      <c r="C68" s="31">
        <v>3591.58</v>
      </c>
      <c r="D68" s="31">
        <v>3591.58</v>
      </c>
      <c r="E68" s="41">
        <f t="shared" si="5"/>
        <v>100</v>
      </c>
      <c r="F68" s="62">
        <f t="shared" si="4"/>
        <v>0</v>
      </c>
      <c r="G68" s="73"/>
      <c r="H68" s="73"/>
    </row>
    <row r="69" spans="1:8" ht="15" customHeight="1">
      <c r="A69" s="20" t="s">
        <v>64</v>
      </c>
      <c r="B69" s="21" t="s">
        <v>65</v>
      </c>
      <c r="C69" s="31">
        <v>17774.16</v>
      </c>
      <c r="D69" s="31">
        <v>17774.16</v>
      </c>
      <c r="E69" s="41">
        <f t="shared" si="5"/>
        <v>100</v>
      </c>
      <c r="F69" s="62">
        <f t="shared" si="4"/>
        <v>0</v>
      </c>
      <c r="G69" s="73"/>
      <c r="H69" s="73"/>
    </row>
    <row r="70" spans="1:14" s="15" customFormat="1" ht="14.25" customHeight="1">
      <c r="A70" s="19" t="s">
        <v>66</v>
      </c>
      <c r="B70" s="13" t="s">
        <v>67</v>
      </c>
      <c r="C70" s="68">
        <f>C71+C72</f>
        <v>114905.56</v>
      </c>
      <c r="D70" s="52">
        <f>D71+D72</f>
        <v>103367.42000000001</v>
      </c>
      <c r="E70" s="41">
        <f t="shared" si="5"/>
        <v>89.95858860093455</v>
      </c>
      <c r="F70" s="63">
        <f t="shared" si="4"/>
        <v>11538.139999999985</v>
      </c>
      <c r="G70" s="74"/>
      <c r="H70" s="74"/>
      <c r="I70" s="14"/>
      <c r="J70" s="14"/>
      <c r="K70" s="14"/>
      <c r="L70" s="14"/>
      <c r="M70" s="14"/>
      <c r="N70" s="14"/>
    </row>
    <row r="71" spans="1:8" ht="14.25" customHeight="1">
      <c r="A71" s="20" t="s">
        <v>68</v>
      </c>
      <c r="B71" s="21" t="s">
        <v>69</v>
      </c>
      <c r="C71" s="31">
        <v>44108.05</v>
      </c>
      <c r="D71" s="31">
        <v>44108.05</v>
      </c>
      <c r="E71" s="42">
        <f t="shared" si="5"/>
        <v>100</v>
      </c>
      <c r="F71" s="62">
        <f t="shared" si="4"/>
        <v>0</v>
      </c>
      <c r="G71" s="73"/>
      <c r="H71" s="73"/>
    </row>
    <row r="72" spans="1:8" ht="13.5" customHeight="1">
      <c r="A72" s="20" t="s">
        <v>70</v>
      </c>
      <c r="B72" s="21" t="s">
        <v>71</v>
      </c>
      <c r="C72" s="31">
        <v>70797.51</v>
      </c>
      <c r="D72" s="31">
        <v>59259.37</v>
      </c>
      <c r="E72" s="42">
        <f t="shared" si="5"/>
        <v>83.7026189197897</v>
      </c>
      <c r="F72" s="62">
        <f t="shared" si="4"/>
        <v>11538.139999999992</v>
      </c>
      <c r="G72" s="78"/>
      <c r="H72" s="78"/>
    </row>
    <row r="73" spans="1:14" s="15" customFormat="1" ht="15.75" customHeight="1">
      <c r="A73" s="9" t="s">
        <v>72</v>
      </c>
      <c r="B73" s="23" t="s">
        <v>73</v>
      </c>
      <c r="C73" s="68">
        <f>C74+C76+C77+C75</f>
        <v>44881.02999999999</v>
      </c>
      <c r="D73" s="52">
        <f>D74+D76+D77+D75</f>
        <v>42287.479999999996</v>
      </c>
      <c r="E73" s="42">
        <f t="shared" si="5"/>
        <v>94.22127789847961</v>
      </c>
      <c r="F73" s="63">
        <f t="shared" si="4"/>
        <v>2593.5499999999956</v>
      </c>
      <c r="G73" s="74"/>
      <c r="H73" s="74"/>
      <c r="I73" s="14"/>
      <c r="J73" s="14"/>
      <c r="K73" s="14"/>
      <c r="L73" s="14"/>
      <c r="M73" s="14"/>
      <c r="N73" s="14"/>
    </row>
    <row r="74" spans="1:8" ht="13.5" customHeight="1">
      <c r="A74" s="16" t="s">
        <v>74</v>
      </c>
      <c r="B74" s="21" t="s">
        <v>75</v>
      </c>
      <c r="C74" s="31">
        <v>2085.71</v>
      </c>
      <c r="D74" s="31">
        <v>2085.71</v>
      </c>
      <c r="E74" s="42">
        <f t="shared" si="5"/>
        <v>100</v>
      </c>
      <c r="F74" s="62">
        <f t="shared" si="4"/>
        <v>0</v>
      </c>
      <c r="G74" s="73"/>
      <c r="H74" s="73"/>
    </row>
    <row r="75" spans="1:8" ht="13.5" customHeight="1">
      <c r="A75" s="16" t="s">
        <v>112</v>
      </c>
      <c r="B75" s="21" t="s">
        <v>113</v>
      </c>
      <c r="C75" s="31">
        <v>856.09</v>
      </c>
      <c r="D75" s="31">
        <v>856.09</v>
      </c>
      <c r="E75" s="42">
        <f t="shared" si="5"/>
        <v>100</v>
      </c>
      <c r="F75" s="62">
        <f t="shared" si="4"/>
        <v>0</v>
      </c>
      <c r="G75" s="73"/>
      <c r="H75" s="73"/>
    </row>
    <row r="76" spans="1:8" ht="15.75" customHeight="1">
      <c r="A76" s="16" t="s">
        <v>76</v>
      </c>
      <c r="B76" s="21" t="s">
        <v>77</v>
      </c>
      <c r="C76" s="31">
        <v>41445.13</v>
      </c>
      <c r="D76" s="31">
        <v>38851.58</v>
      </c>
      <c r="E76" s="42">
        <f t="shared" si="5"/>
        <v>93.74220807124988</v>
      </c>
      <c r="F76" s="62">
        <f t="shared" si="4"/>
        <v>2593.5499999999956</v>
      </c>
      <c r="G76" s="73"/>
      <c r="H76" s="73"/>
    </row>
    <row r="77" spans="1:8" ht="15.75" customHeight="1">
      <c r="A77" s="16" t="s">
        <v>108</v>
      </c>
      <c r="B77" s="21" t="s">
        <v>109</v>
      </c>
      <c r="C77" s="31">
        <v>494.1</v>
      </c>
      <c r="D77" s="31">
        <v>494.1</v>
      </c>
      <c r="E77" s="42">
        <f>D77/C77*100</f>
        <v>100</v>
      </c>
      <c r="F77" s="62">
        <f t="shared" si="4"/>
        <v>0</v>
      </c>
      <c r="G77" s="73"/>
      <c r="H77" s="73"/>
    </row>
    <row r="78" spans="1:8" ht="15.75" customHeight="1">
      <c r="A78" s="58" t="s">
        <v>149</v>
      </c>
      <c r="B78" s="66"/>
      <c r="C78" s="69">
        <f>C79</f>
        <v>205</v>
      </c>
      <c r="D78" s="72">
        <f>D79</f>
        <v>0</v>
      </c>
      <c r="E78" s="42">
        <f>D78/C78*100</f>
        <v>0</v>
      </c>
      <c r="F78" s="62"/>
      <c r="G78" s="73"/>
      <c r="H78" s="73"/>
    </row>
    <row r="79" spans="1:8" ht="15.75" customHeight="1">
      <c r="A79" s="16" t="s">
        <v>150</v>
      </c>
      <c r="B79" s="21"/>
      <c r="C79" s="31">
        <v>205</v>
      </c>
      <c r="D79" s="71">
        <v>0</v>
      </c>
      <c r="E79" s="42">
        <f>D79/C79*100</f>
        <v>0</v>
      </c>
      <c r="F79" s="62"/>
      <c r="G79" s="73"/>
      <c r="H79" s="73"/>
    </row>
    <row r="80" spans="1:8" ht="12.75" customHeight="1">
      <c r="A80" s="9" t="s">
        <v>78</v>
      </c>
      <c r="B80" s="22" t="s">
        <v>79</v>
      </c>
      <c r="C80" s="68">
        <f>C81</f>
        <v>20784.99</v>
      </c>
      <c r="D80" s="52">
        <f>D81</f>
        <v>20345.8</v>
      </c>
      <c r="E80" s="42">
        <f t="shared" si="5"/>
        <v>97.88698479046657</v>
      </c>
      <c r="F80" s="63">
        <f t="shared" si="4"/>
        <v>439.1900000000023</v>
      </c>
      <c r="G80" s="73"/>
      <c r="H80" s="73"/>
    </row>
    <row r="81" spans="1:8" ht="14.25" customHeight="1">
      <c r="A81" s="16" t="s">
        <v>114</v>
      </c>
      <c r="B81" s="24" t="s">
        <v>115</v>
      </c>
      <c r="C81" s="57">
        <v>20784.99</v>
      </c>
      <c r="D81" s="57">
        <v>20345.8</v>
      </c>
      <c r="E81" s="42">
        <f t="shared" si="5"/>
        <v>97.88698479046657</v>
      </c>
      <c r="F81" s="62">
        <f t="shared" si="4"/>
        <v>439.1900000000023</v>
      </c>
      <c r="G81" s="73"/>
      <c r="H81" s="73"/>
    </row>
    <row r="82" spans="1:8" ht="13.5" customHeight="1">
      <c r="A82" s="58" t="s">
        <v>80</v>
      </c>
      <c r="B82" s="22" t="s">
        <v>81</v>
      </c>
      <c r="C82" s="68">
        <f>C83</f>
        <v>3696.92</v>
      </c>
      <c r="D82" s="52">
        <f>D83</f>
        <v>3696.92</v>
      </c>
      <c r="E82" s="42">
        <f t="shared" si="5"/>
        <v>100</v>
      </c>
      <c r="F82" s="62">
        <f t="shared" si="4"/>
        <v>0</v>
      </c>
      <c r="G82" s="73"/>
      <c r="H82" s="73"/>
    </row>
    <row r="83" spans="1:8" ht="16.5" customHeight="1">
      <c r="A83" s="16" t="s">
        <v>82</v>
      </c>
      <c r="B83" s="21" t="s">
        <v>83</v>
      </c>
      <c r="C83" s="31">
        <v>3696.92</v>
      </c>
      <c r="D83" s="31">
        <v>3696.92</v>
      </c>
      <c r="E83" s="42">
        <f t="shared" si="5"/>
        <v>100</v>
      </c>
      <c r="F83" s="62">
        <f t="shared" si="4"/>
        <v>0</v>
      </c>
      <c r="G83" s="73"/>
      <c r="H83" s="73"/>
    </row>
    <row r="84" spans="1:14" s="15" customFormat="1" ht="30.75" customHeight="1">
      <c r="A84" s="25" t="s">
        <v>110</v>
      </c>
      <c r="B84" s="26" t="s">
        <v>84</v>
      </c>
      <c r="C84" s="32">
        <f>C8-C40</f>
        <v>-93731.47000000009</v>
      </c>
      <c r="D84" s="32">
        <f>D8-D40</f>
        <v>-86676.45000000019</v>
      </c>
      <c r="E84" s="41"/>
      <c r="F84" s="64">
        <f>F42+F53+F51+F58+F63+F70+F73+F80</f>
        <v>23932.999999999964</v>
      </c>
      <c r="G84" s="73"/>
      <c r="H84" s="73"/>
      <c r="I84" s="14"/>
      <c r="J84" s="14"/>
      <c r="K84" s="14"/>
      <c r="L84" s="14"/>
      <c r="M84" s="14"/>
      <c r="N84" s="14"/>
    </row>
    <row r="86" spans="2:5" ht="16.5" customHeight="1">
      <c r="B86" s="27"/>
      <c r="C86" s="37"/>
      <c r="D86" s="28"/>
      <c r="E86" s="43"/>
    </row>
    <row r="87" spans="2:5" ht="16.5">
      <c r="B87" s="27"/>
      <c r="C87" s="37"/>
      <c r="D87" s="28"/>
      <c r="E87" s="43"/>
    </row>
    <row r="88" spans="2:5" ht="16.5">
      <c r="B88" s="27"/>
      <c r="C88" s="37"/>
      <c r="D88" s="28"/>
      <c r="E88" s="43"/>
    </row>
    <row r="89" ht="16.5" hidden="1"/>
    <row r="90" ht="16.5" hidden="1"/>
    <row r="91" spans="2:5" ht="16.5" customHeight="1">
      <c r="B91" s="29"/>
      <c r="C91" s="38"/>
      <c r="D91" s="30"/>
      <c r="E91" s="44"/>
    </row>
    <row r="92" spans="2:5" ht="16.5">
      <c r="B92" s="29"/>
      <c r="C92" s="38"/>
      <c r="D92" s="30"/>
      <c r="E92" s="44"/>
    </row>
    <row r="93" spans="2:5" ht="41.25" customHeight="1">
      <c r="B93" s="29"/>
      <c r="C93" s="38"/>
      <c r="D93" s="30"/>
      <c r="E93" s="44"/>
    </row>
  </sheetData>
  <sheetProtection selectLockedCells="1" selectUnlockedCells="1"/>
  <mergeCells count="4">
    <mergeCell ref="A3:E3"/>
    <mergeCell ref="A4:E4"/>
    <mergeCell ref="D6:E6"/>
    <mergeCell ref="G72:H72"/>
  </mergeCells>
  <printOptions/>
  <pageMargins left="0.35433070866141736" right="0.31496062992125984" top="0.7874015748031497" bottom="0.9448818897637796" header="0.5118110236220472" footer="0.7874015748031497"/>
  <pageSetup firstPageNumber="1" useFirstPageNumber="1" fitToHeight="2" horizontalDpi="300" verticalDpi="300" orientation="portrait" paperSize="9" scale="85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104</cp:lastModifiedBy>
  <cp:lastPrinted>2022-11-15T23:31:48Z</cp:lastPrinted>
  <dcterms:created xsi:type="dcterms:W3CDTF">2017-11-20T00:50:18Z</dcterms:created>
  <dcterms:modified xsi:type="dcterms:W3CDTF">2022-11-15T23:31:59Z</dcterms:modified>
  <cp:category/>
  <cp:version/>
  <cp:contentType/>
  <cp:contentStatus/>
</cp:coreProperties>
</file>